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10" windowWidth="24915" windowHeight="12015"/>
  </bookViews>
  <sheets>
    <sheet name="5 rész" sheetId="1" r:id="rId1"/>
  </sheets>
  <calcPr calcId="145621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E40" i="1" l="1"/>
  <c r="E41" i="1" s="1"/>
  <c r="E42" i="1" s="1"/>
  <c r="H43" i="1"/>
  <c r="H44" i="1" s="1"/>
  <c r="H45" i="1" s="1"/>
  <c r="H40" i="1"/>
  <c r="H41" i="1" s="1"/>
  <c r="H42" i="1" s="1"/>
  <c r="H37" i="1"/>
  <c r="H38" i="1" s="1"/>
  <c r="H39" i="1" s="1"/>
  <c r="H33" i="1"/>
  <c r="H34" i="1" s="1"/>
  <c r="H35" i="1" s="1"/>
  <c r="H29" i="1"/>
  <c r="H30" i="1" s="1"/>
  <c r="H31" i="1"/>
  <c r="G43" i="1"/>
  <c r="G44" i="1" s="1"/>
  <c r="G45" i="1" s="1"/>
  <c r="G40" i="1"/>
  <c r="G41" i="1" s="1"/>
  <c r="G42" i="1" s="1"/>
  <c r="G37" i="1"/>
  <c r="G38" i="1" s="1"/>
  <c r="G39" i="1" s="1"/>
  <c r="G33" i="1"/>
  <c r="G34" i="1" s="1"/>
  <c r="G35" i="1" s="1"/>
  <c r="G29" i="1"/>
  <c r="G30" i="1" s="1"/>
  <c r="G31" i="1"/>
  <c r="F43" i="1"/>
  <c r="F44" i="1" s="1"/>
  <c r="F45" i="1" s="1"/>
  <c r="F40" i="1"/>
  <c r="F41" i="1" s="1"/>
  <c r="F42" i="1" s="1"/>
  <c r="F37" i="1"/>
  <c r="F38" i="1" s="1"/>
  <c r="F39" i="1" s="1"/>
  <c r="F33" i="1"/>
  <c r="F34" i="1" s="1"/>
  <c r="F35" i="1" s="1"/>
  <c r="F29" i="1"/>
  <c r="F30" i="1" s="1"/>
  <c r="F31" i="1"/>
  <c r="E43" i="1"/>
  <c r="E44" i="1" s="1"/>
  <c r="E45" i="1" s="1"/>
  <c r="E37" i="1"/>
  <c r="E38" i="1" s="1"/>
  <c r="E39" i="1" s="1"/>
  <c r="E33" i="1"/>
  <c r="E34" i="1" s="1"/>
  <c r="E35" i="1" s="1"/>
  <c r="E29" i="1"/>
  <c r="E30" i="1" s="1"/>
  <c r="E31" i="1"/>
  <c r="H46" i="1" l="1"/>
  <c r="H48" i="1"/>
  <c r="H49" i="1" s="1"/>
  <c r="G46" i="1"/>
  <c r="G48" i="1"/>
  <c r="G49" i="1" s="1"/>
  <c r="F46" i="1"/>
  <c r="F48" i="1"/>
  <c r="F49" i="1" s="1"/>
  <c r="E46" i="1"/>
  <c r="E48" i="1"/>
  <c r="E49" i="1" s="1"/>
  <c r="D43" i="1" l="1"/>
  <c r="D40" i="1"/>
  <c r="D37" i="1"/>
  <c r="D33" i="1" l="1"/>
  <c r="D34" i="1" s="1"/>
  <c r="D35" i="1" s="1"/>
  <c r="D31" i="1"/>
  <c r="D29" i="1"/>
  <c r="D44" i="1"/>
  <c r="D45" i="1" s="1"/>
  <c r="D41" i="1" l="1"/>
  <c r="D42" i="1" s="1"/>
  <c r="D38" i="1"/>
  <c r="D39" i="1" s="1"/>
  <c r="D46" i="1" l="1"/>
  <c r="D48" i="1" s="1"/>
  <c r="D30" i="1"/>
  <c r="D49" i="1" l="1"/>
</calcChain>
</file>

<file path=xl/sharedStrings.xml><?xml version="1.0" encoding="utf-8"?>
<sst xmlns="http://schemas.openxmlformats.org/spreadsheetml/2006/main" count="86" uniqueCount="66">
  <si>
    <t>Ajánlattevő cégszerű aláírása</t>
  </si>
  <si>
    <t>Dátum</t>
  </si>
  <si>
    <t>EUR/teljes élettartam</t>
  </si>
  <si>
    <t>teljes élettartam költség 1 darab autóbuszra</t>
  </si>
  <si>
    <t>Eredmény</t>
  </si>
  <si>
    <r>
      <t>NO</t>
    </r>
    <r>
      <rPr>
        <vertAlign val="subscript"/>
        <sz val="11"/>
        <color theme="1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scheme val="minor"/>
      </rPr>
      <t xml:space="preserve"> kibocsátás költsége teljes élettartamra</t>
    </r>
  </si>
  <si>
    <t>kg/teljes élettartam</t>
  </si>
  <si>
    <r>
      <t>NO</t>
    </r>
    <r>
      <rPr>
        <vertAlign val="subscript"/>
        <sz val="11"/>
        <color theme="1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scheme val="minor"/>
      </rPr>
      <t xml:space="preserve"> kibocsátás teljes élettartamra</t>
    </r>
  </si>
  <si>
    <r>
      <t>NO</t>
    </r>
    <r>
      <rPr>
        <vertAlign val="subscript"/>
        <sz val="11"/>
        <color theme="1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scheme val="minor"/>
      </rPr>
      <t xml:space="preserve"> kibocsátás egy km-re</t>
    </r>
  </si>
  <si>
    <t>PM kibocsátás költsége teljes élettartamra</t>
  </si>
  <si>
    <t>PM kibocsátás teljes élettartamra</t>
  </si>
  <si>
    <t>PM kibocsátás egy km-re</t>
  </si>
  <si>
    <t>Számítás III.
károsanyag kibocsátás</t>
  </si>
  <si>
    <r>
      <t>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kibocsátás teljes élettartam költsége</t>
    </r>
  </si>
  <si>
    <r>
      <t>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kibocsátás teljes élettartamra</t>
    </r>
  </si>
  <si>
    <r>
      <t>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kibocsátás egy km-re</t>
    </r>
  </si>
  <si>
    <r>
      <t>Számítás II.
CO</t>
    </r>
    <r>
      <rPr>
        <b/>
        <vertAlign val="subscript"/>
        <sz val="11"/>
        <color theme="0"/>
        <rFont val="Calibri"/>
        <family val="2"/>
        <charset val="238"/>
        <scheme val="minor"/>
      </rPr>
      <t>2</t>
    </r>
  </si>
  <si>
    <t>energiafelhasználás teljes élettartam költsége</t>
  </si>
  <si>
    <t>MJ/teljes élettartam</t>
  </si>
  <si>
    <t>energiafelhasználás teljes élettartamra</t>
  </si>
  <si>
    <t>MJ/km</t>
  </si>
  <si>
    <t>energiafelhasználás egy km-re</t>
  </si>
  <si>
    <t>Számítás I.
energiafelhasználás</t>
  </si>
  <si>
    <t>darab</t>
  </si>
  <si>
    <t>autóbuszok száma</t>
  </si>
  <si>
    <t>Ft/EUR</t>
  </si>
  <si>
    <t>kg/liter</t>
  </si>
  <si>
    <t>gázolaj sűrűsége</t>
  </si>
  <si>
    <r>
      <t>kg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/kg gázolaj</t>
    </r>
  </si>
  <si>
    <r>
      <t>fajlagos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kibocsátás (dízel)</t>
    </r>
  </si>
  <si>
    <t>EUR/liter</t>
  </si>
  <si>
    <t>km</t>
  </si>
  <si>
    <t>autóbuszok teljes élettartam alatti futásteljesítménye</t>
  </si>
  <si>
    <t>EUR/g</t>
  </si>
  <si>
    <r>
      <t>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kibocsátás externális költsége</t>
    </r>
  </si>
  <si>
    <r>
      <t>NO</t>
    </r>
    <r>
      <rPr>
        <vertAlign val="subscript"/>
        <sz val="11"/>
        <color theme="1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scheme val="minor"/>
      </rPr>
      <t xml:space="preserve"> kibocsátás externális költsége</t>
    </r>
  </si>
  <si>
    <t>szilárd részecske (PM) kibocsátás externális költsége</t>
  </si>
  <si>
    <t>MJ/liter</t>
  </si>
  <si>
    <t>dízel gázolaj energiatartalma</t>
  </si>
  <si>
    <t>A környezetkímélő és energiahatékony közúti járművek beszerzésének előmozdításáról szóló 48/2011. (III. 30.) Korm. rendeletben, ajánlati felhívásban, dokumentációban megadott alapértékek, szakirodalmi alapadatok.</t>
  </si>
  <si>
    <t>liter/100km</t>
  </si>
  <si>
    <t>Ajánlattevő által megadott alapértékek.</t>
  </si>
  <si>
    <t>mértékegység</t>
  </si>
  <si>
    <t>Ajánlattevő székhelye:</t>
  </si>
  <si>
    <t>Ajánlattevő neve:</t>
  </si>
  <si>
    <r>
      <t xml:space="preserve">teljes élettartam költség összes autóbuszra (ajánlatkérés összesen)
</t>
    </r>
    <r>
      <rPr>
        <b/>
        <sz val="11"/>
        <color theme="1"/>
        <rFont val="Calibri"/>
        <family val="2"/>
        <charset val="238"/>
        <scheme val="minor"/>
      </rPr>
      <t>Bírálati részszempont értéke!</t>
    </r>
  </si>
  <si>
    <t>g/km</t>
  </si>
  <si>
    <t>g/kWh</t>
  </si>
  <si>
    <t>ajánlat tárgyát képező autóbusz Ajánlati Felhívásban meghatározott módon meghatározott üzemanyag fogyasztása</t>
  </si>
  <si>
    <r>
      <t>ajánlat tárgyát képező autóbusz NO</t>
    </r>
    <r>
      <rPr>
        <vertAlign val="subscript"/>
        <sz val="11"/>
        <color theme="1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scheme val="minor"/>
      </rPr>
      <t xml:space="preserve"> kibocsátása (állandósult állapotú menetciklus szerint mért érték)
</t>
    </r>
    <r>
      <rPr>
        <b/>
        <sz val="11"/>
        <color theme="1"/>
        <rFont val="Calibri"/>
        <family val="2"/>
        <charset val="238"/>
        <scheme val="minor"/>
      </rPr>
      <t>Kérjük válasszon mértékegységet!</t>
    </r>
  </si>
  <si>
    <r>
      <t xml:space="preserve">ajánlat tárgyát képező autóbusz összes szén-hidrogén (HC) kibocsátása, amely tartalmazza a nem-metán (NMHC) szénhidrogén kibocsátást (állandósult állapotú menetciklus szerint mért érték)
</t>
    </r>
    <r>
      <rPr>
        <b/>
        <sz val="11"/>
        <color theme="1"/>
        <rFont val="Calibri"/>
        <family val="2"/>
        <charset val="238"/>
        <scheme val="minor"/>
      </rPr>
      <t>Kérjük válasszon mértékegységet!</t>
    </r>
  </si>
  <si>
    <r>
      <t xml:space="preserve">ajánlat tárgyát képező autóbusz szilárd részecske (PM) kibocsátása (állandósult állapotú menetciklus szerint mért érték)
</t>
    </r>
    <r>
      <rPr>
        <b/>
        <sz val="11"/>
        <color theme="1"/>
        <rFont val="Calibri"/>
        <family val="2"/>
        <charset val="238"/>
        <scheme val="minor"/>
      </rPr>
      <t>Kérjük válasszon mértékegységet!</t>
    </r>
  </si>
  <si>
    <t>összes szén-hidrogén (HC) kibocsátás, amely tartalmazza a nem-metán (NMHC) szénhidrogén kibocsátást, externális költsége</t>
  </si>
  <si>
    <t>HC kibocsátás egy km-re</t>
  </si>
  <si>
    <t>HC kibocsátás teljes élettartamra</t>
  </si>
  <si>
    <t>HC kibocsátás költsége teljes élettartamra</t>
  </si>
  <si>
    <t>gázolaj egységár NAV közlemény alapján, ÁFA nélkül (2015. október)</t>
  </si>
  <si>
    <r>
      <t>NO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X </t>
    </r>
    <r>
      <rPr>
        <sz val="11"/>
        <color theme="1"/>
        <rFont val="Calibri"/>
        <family val="2"/>
        <charset val="238"/>
        <scheme val="minor"/>
      </rPr>
      <t>+HC+PM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kibocsátás költsége teljes élettartamra</t>
    </r>
  </si>
  <si>
    <t>árfolyam (MNB, Ajánlati Felhívás feladásának napján)</t>
  </si>
  <si>
    <t>I. rész
Autóbusz gyártmány, típus:</t>
  </si>
  <si>
    <t>II. rész
Autóbusz gyártmány, típus:</t>
  </si>
  <si>
    <t>III. rész
Autóbusz gyártmány, típus:</t>
  </si>
  <si>
    <t>IV. rész
Autóbusz gyártmány, típus:</t>
  </si>
  <si>
    <t>V. rész
Autóbusz gyártmány, típus:</t>
  </si>
  <si>
    <t>Közbeszerzés tárgya: 
Lízing szerződés keretében 22 db használt autóbusz beszerzése a KMKK Középkelet-magyarországi Közlekedési Központ Zrt. részére</t>
  </si>
  <si>
    <r>
      <t xml:space="preserve">Teljes élettartamra vetített energiafelhasználási és szennyezőanyagkibocsátási költség
bírálati szempont ajánlati érték számítása közbeszerzési eljáráshoz
</t>
    </r>
    <r>
      <rPr>
        <sz val="11"/>
        <color theme="1"/>
        <rFont val="Calibri"/>
        <family val="2"/>
        <charset val="238"/>
        <scheme val="minor"/>
      </rPr>
      <t xml:space="preserve">(A környezetkímélő és energiahatékony közúti járművek beszerzésének előmozdításáról szóló 48/2011. (III. 30.) Korm. rendelet szerint)
</t>
    </r>
    <r>
      <rPr>
        <b/>
        <sz val="14"/>
        <color theme="1"/>
        <rFont val="Calibri"/>
        <family val="2"/>
        <charset val="238"/>
        <scheme val="minor"/>
      </rPr>
      <t>Az érintett ajánlati részre / részekre vonatkozóan kérjük a táblázatot kitölteni és az ajánlatban cégszerűen aláírva benyújtani!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</si>
</sst>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2" fontId="0" fillId="5" borderId="0" xfId="0" applyNumberFormat="1" applyFill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2" fontId="0" fillId="0" borderId="0" xfId="0" applyNumberFormat="1" applyFill="1" applyAlignment="1" applyProtection="1">
      <alignment vertical="center"/>
    </xf>
    <xf numFmtId="3" fontId="0" fillId="0" borderId="0" xfId="0" applyNumberFormat="1" applyFill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3" fontId="0" fillId="0" borderId="0" xfId="0" applyNumberFormat="1" applyFill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3" fontId="3" fillId="0" borderId="0" xfId="0" applyNumberFormat="1" applyFont="1" applyFill="1" applyBorder="1" applyAlignment="1" applyProtection="1">
      <alignment vertical="center"/>
    </xf>
    <xf numFmtId="165" fontId="0" fillId="5" borderId="0" xfId="0" applyNumberForma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2" fontId="3" fillId="5" borderId="0" xfId="0" applyNumberFormat="1" applyFont="1" applyFill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3" fillId="5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="90" zoomScaleNormal="90" workbookViewId="0">
      <selection activeCell="A9" sqref="A9"/>
    </sheetView>
  </sheetViews>
  <sheetFormatPr defaultRowHeight="15" x14ac:dyDescent="0.25"/>
  <cols>
    <col min="1" max="1" width="20.140625" style="3" customWidth="1"/>
    <col min="2" max="2" width="65" style="1" customWidth="1"/>
    <col min="3" max="3" width="27" style="1" customWidth="1"/>
    <col min="4" max="8" width="31.140625" style="2" customWidth="1"/>
    <col min="9" max="9" width="20.7109375" style="2" hidden="1" customWidth="1"/>
    <col min="10" max="10" width="9.140625" style="1"/>
    <col min="11" max="11" width="9.140625" style="1" customWidth="1"/>
    <col min="12" max="16384" width="9.140625" style="1"/>
  </cols>
  <sheetData>
    <row r="1" spans="1:9" ht="74.25" customHeight="1" x14ac:dyDescent="0.25">
      <c r="A1" s="38" t="s">
        <v>65</v>
      </c>
      <c r="B1" s="38"/>
      <c r="C1" s="38"/>
      <c r="D1" s="38"/>
      <c r="E1" s="38"/>
      <c r="F1" s="38"/>
      <c r="G1" s="38"/>
      <c r="H1" s="38"/>
      <c r="I1" s="5"/>
    </row>
    <row r="2" spans="1:9" x14ac:dyDescent="0.25">
      <c r="A2" s="10"/>
      <c r="B2" s="11"/>
      <c r="C2" s="11"/>
      <c r="D2" s="11"/>
      <c r="E2" s="29"/>
      <c r="F2" s="29"/>
      <c r="G2" s="29"/>
      <c r="H2" s="29"/>
    </row>
    <row r="3" spans="1:9" ht="30" customHeight="1" x14ac:dyDescent="0.25">
      <c r="A3" s="37" t="s">
        <v>44</v>
      </c>
      <c r="B3" s="37"/>
      <c r="C3" s="37"/>
      <c r="D3" s="37"/>
      <c r="E3" s="37"/>
      <c r="F3" s="37"/>
      <c r="G3" s="37"/>
      <c r="H3" s="37"/>
      <c r="I3" s="6"/>
    </row>
    <row r="4" spans="1:9" x14ac:dyDescent="0.25">
      <c r="A4" s="10"/>
      <c r="B4" s="12"/>
      <c r="C4" s="11"/>
      <c r="D4" s="11"/>
      <c r="E4" s="29"/>
      <c r="F4" s="29"/>
      <c r="G4" s="29"/>
      <c r="H4" s="29"/>
    </row>
    <row r="5" spans="1:9" ht="30" customHeight="1" x14ac:dyDescent="0.25">
      <c r="A5" s="37" t="s">
        <v>43</v>
      </c>
      <c r="B5" s="37"/>
      <c r="C5" s="37"/>
      <c r="D5" s="37"/>
      <c r="E5" s="37"/>
      <c r="F5" s="37"/>
      <c r="G5" s="37"/>
      <c r="H5" s="37"/>
      <c r="I5" s="6"/>
    </row>
    <row r="6" spans="1:9" ht="15" customHeight="1" x14ac:dyDescent="0.25">
      <c r="A6" s="10"/>
      <c r="B6" s="13"/>
      <c r="C6" s="13"/>
      <c r="D6" s="13"/>
      <c r="E6" s="13"/>
      <c r="F6" s="13"/>
      <c r="G6" s="13"/>
      <c r="H6" s="13"/>
    </row>
    <row r="7" spans="1:9" ht="30" customHeight="1" x14ac:dyDescent="0.25">
      <c r="A7" s="36" t="s">
        <v>64</v>
      </c>
      <c r="B7" s="36"/>
      <c r="C7" s="36"/>
      <c r="D7" s="36"/>
      <c r="E7" s="36"/>
      <c r="F7" s="36"/>
      <c r="G7" s="36"/>
      <c r="H7" s="36"/>
      <c r="I7" s="6"/>
    </row>
    <row r="8" spans="1:9" ht="15" customHeight="1" x14ac:dyDescent="0.25">
      <c r="A8" s="10"/>
      <c r="B8" s="13"/>
      <c r="C8" s="13"/>
      <c r="D8" s="13"/>
      <c r="E8" s="13"/>
      <c r="F8" s="13"/>
      <c r="G8" s="13"/>
      <c r="H8" s="13"/>
    </row>
    <row r="9" spans="1:9" ht="15" customHeight="1" x14ac:dyDescent="0.25">
      <c r="A9" s="10"/>
      <c r="B9" s="13"/>
      <c r="C9" s="13"/>
      <c r="D9" s="13"/>
      <c r="E9" s="13"/>
      <c r="F9" s="13"/>
      <c r="G9" s="13"/>
      <c r="H9" s="13"/>
    </row>
    <row r="10" spans="1:9" ht="60" customHeight="1" x14ac:dyDescent="0.25">
      <c r="A10" s="10"/>
      <c r="B10" s="13"/>
      <c r="C10" s="14" t="s">
        <v>42</v>
      </c>
      <c r="D10" s="31" t="s">
        <v>59</v>
      </c>
      <c r="E10" s="31" t="s">
        <v>60</v>
      </c>
      <c r="F10" s="31" t="s">
        <v>61</v>
      </c>
      <c r="G10" s="31" t="s">
        <v>62</v>
      </c>
      <c r="H10" s="31" t="s">
        <v>63</v>
      </c>
    </row>
    <row r="11" spans="1:9" ht="30" customHeight="1" x14ac:dyDescent="0.25">
      <c r="A11" s="33" t="s">
        <v>41</v>
      </c>
      <c r="B11" s="15" t="s">
        <v>48</v>
      </c>
      <c r="C11" s="13" t="s">
        <v>40</v>
      </c>
      <c r="D11" s="7"/>
      <c r="E11" s="7"/>
      <c r="F11" s="7"/>
      <c r="G11" s="7"/>
      <c r="H11" s="7"/>
    </row>
    <row r="12" spans="1:9" ht="45" customHeight="1" x14ac:dyDescent="0.25">
      <c r="A12" s="33"/>
      <c r="B12" s="15" t="s">
        <v>49</v>
      </c>
      <c r="C12" s="8" t="s">
        <v>47</v>
      </c>
      <c r="D12" s="28"/>
      <c r="E12" s="28"/>
      <c r="F12" s="28"/>
      <c r="G12" s="28"/>
      <c r="H12" s="28"/>
    </row>
    <row r="13" spans="1:9" ht="60" customHeight="1" x14ac:dyDescent="0.25">
      <c r="A13" s="33"/>
      <c r="B13" s="15" t="s">
        <v>50</v>
      </c>
      <c r="C13" s="8" t="s">
        <v>47</v>
      </c>
      <c r="D13" s="28"/>
      <c r="E13" s="28"/>
      <c r="F13" s="28"/>
      <c r="G13" s="28"/>
      <c r="H13" s="28"/>
      <c r="I13" s="2" t="s">
        <v>46</v>
      </c>
    </row>
    <row r="14" spans="1:9" ht="45" customHeight="1" x14ac:dyDescent="0.25">
      <c r="A14" s="33"/>
      <c r="B14" s="15" t="s">
        <v>51</v>
      </c>
      <c r="C14" s="8" t="s">
        <v>47</v>
      </c>
      <c r="D14" s="28"/>
      <c r="E14" s="28"/>
      <c r="F14" s="28"/>
      <c r="G14" s="28"/>
      <c r="H14" s="28"/>
      <c r="I14" s="2" t="s">
        <v>47</v>
      </c>
    </row>
    <row r="15" spans="1:9" x14ac:dyDescent="0.25">
      <c r="A15" s="10"/>
      <c r="B15" s="13"/>
      <c r="C15" s="13"/>
      <c r="D15" s="16"/>
      <c r="E15" s="16"/>
      <c r="F15" s="16"/>
      <c r="G15" s="16"/>
      <c r="H15" s="16"/>
    </row>
    <row r="16" spans="1:9" ht="24.95" customHeight="1" x14ac:dyDescent="0.25">
      <c r="A16" s="34" t="s">
        <v>39</v>
      </c>
      <c r="B16" s="13" t="s">
        <v>38</v>
      </c>
      <c r="C16" s="13" t="s">
        <v>37</v>
      </c>
      <c r="D16" s="17">
        <v>36</v>
      </c>
      <c r="E16" s="17">
        <v>36</v>
      </c>
      <c r="F16" s="17">
        <v>36</v>
      </c>
      <c r="G16" s="17">
        <v>36</v>
      </c>
      <c r="H16" s="17">
        <v>36</v>
      </c>
    </row>
    <row r="17" spans="1:8" ht="24.95" customHeight="1" x14ac:dyDescent="0.25">
      <c r="A17" s="34"/>
      <c r="B17" s="13" t="s">
        <v>34</v>
      </c>
      <c r="C17" s="13" t="s">
        <v>33</v>
      </c>
      <c r="D17" s="16">
        <v>3.0000000000000001E-5</v>
      </c>
      <c r="E17" s="16">
        <v>3.0000000000000001E-5</v>
      </c>
      <c r="F17" s="16">
        <v>3.0000000000000001E-5</v>
      </c>
      <c r="G17" s="16">
        <v>3.0000000000000001E-5</v>
      </c>
      <c r="H17" s="16">
        <v>3.0000000000000001E-5</v>
      </c>
    </row>
    <row r="18" spans="1:8" ht="24.95" customHeight="1" x14ac:dyDescent="0.25">
      <c r="A18" s="34"/>
      <c r="B18" s="13" t="s">
        <v>35</v>
      </c>
      <c r="C18" s="13" t="s">
        <v>33</v>
      </c>
      <c r="D18" s="16">
        <v>4.4000000000000003E-3</v>
      </c>
      <c r="E18" s="16">
        <v>4.4000000000000003E-3</v>
      </c>
      <c r="F18" s="16">
        <v>4.4000000000000003E-3</v>
      </c>
      <c r="G18" s="16">
        <v>4.4000000000000003E-3</v>
      </c>
      <c r="H18" s="16">
        <v>4.4000000000000003E-3</v>
      </c>
    </row>
    <row r="19" spans="1:8" ht="30" customHeight="1" x14ac:dyDescent="0.25">
      <c r="A19" s="34"/>
      <c r="B19" s="15" t="s">
        <v>52</v>
      </c>
      <c r="C19" s="13" t="s">
        <v>33</v>
      </c>
      <c r="D19" s="16">
        <v>1E-3</v>
      </c>
      <c r="E19" s="16">
        <v>1E-3</v>
      </c>
      <c r="F19" s="16">
        <v>1E-3</v>
      </c>
      <c r="G19" s="16">
        <v>1E-3</v>
      </c>
      <c r="H19" s="16">
        <v>1E-3</v>
      </c>
    </row>
    <row r="20" spans="1:8" ht="24.95" customHeight="1" x14ac:dyDescent="0.25">
      <c r="A20" s="34"/>
      <c r="B20" s="13" t="s">
        <v>36</v>
      </c>
      <c r="C20" s="13" t="s">
        <v>33</v>
      </c>
      <c r="D20" s="16">
        <v>8.6999999999999994E-2</v>
      </c>
      <c r="E20" s="16">
        <v>8.6999999999999994E-2</v>
      </c>
      <c r="F20" s="16">
        <v>8.6999999999999994E-2</v>
      </c>
      <c r="G20" s="16">
        <v>8.6999999999999994E-2</v>
      </c>
      <c r="H20" s="16">
        <v>8.6999999999999994E-2</v>
      </c>
    </row>
    <row r="21" spans="1:8" ht="24.95" customHeight="1" x14ac:dyDescent="0.25">
      <c r="A21" s="34"/>
      <c r="B21" s="13" t="s">
        <v>32</v>
      </c>
      <c r="C21" s="13" t="s">
        <v>31</v>
      </c>
      <c r="D21" s="18">
        <v>800000</v>
      </c>
      <c r="E21" s="18">
        <v>800000</v>
      </c>
      <c r="F21" s="18">
        <v>800000</v>
      </c>
      <c r="G21" s="18">
        <v>800000</v>
      </c>
      <c r="H21" s="18">
        <v>800000</v>
      </c>
    </row>
    <row r="22" spans="1:8" ht="24.95" customHeight="1" x14ac:dyDescent="0.25">
      <c r="A22" s="34"/>
      <c r="B22" s="16" t="s">
        <v>56</v>
      </c>
      <c r="C22" s="16" t="s">
        <v>30</v>
      </c>
      <c r="D22" s="19">
        <f>(351/1.27)/D25</f>
        <v>0.88939003300371833</v>
      </c>
      <c r="E22" s="19">
        <f>(351/1.27)/E25</f>
        <v>0.88939003300371833</v>
      </c>
      <c r="F22" s="19">
        <f>(351/1.27)/F25</f>
        <v>0.88939003300371833</v>
      </c>
      <c r="G22" s="19">
        <f>(351/1.27)/G25</f>
        <v>0.88939003300371833</v>
      </c>
      <c r="H22" s="19">
        <f>(351/1.27)/H25</f>
        <v>0.88939003300371833</v>
      </c>
    </row>
    <row r="23" spans="1:8" ht="24.95" customHeight="1" x14ac:dyDescent="0.25">
      <c r="A23" s="34"/>
      <c r="B23" s="13" t="s">
        <v>29</v>
      </c>
      <c r="C23" s="13" t="s">
        <v>28</v>
      </c>
      <c r="D23" s="17">
        <v>3</v>
      </c>
      <c r="E23" s="17">
        <v>3</v>
      </c>
      <c r="F23" s="17">
        <v>3</v>
      </c>
      <c r="G23" s="17">
        <v>3</v>
      </c>
      <c r="H23" s="17">
        <v>3</v>
      </c>
    </row>
    <row r="24" spans="1:8" ht="24.95" customHeight="1" x14ac:dyDescent="0.25">
      <c r="A24" s="34"/>
      <c r="B24" s="13" t="s">
        <v>27</v>
      </c>
      <c r="C24" s="13" t="s">
        <v>26</v>
      </c>
      <c r="D24" s="16">
        <v>0.84</v>
      </c>
      <c r="E24" s="16">
        <v>0.84</v>
      </c>
      <c r="F24" s="16">
        <v>0.84</v>
      </c>
      <c r="G24" s="16">
        <v>0.84</v>
      </c>
      <c r="H24" s="16">
        <v>0.84</v>
      </c>
    </row>
    <row r="25" spans="1:8" ht="24.95" customHeight="1" x14ac:dyDescent="0.25">
      <c r="A25" s="34"/>
      <c r="B25" s="16" t="s">
        <v>58</v>
      </c>
      <c r="C25" s="16" t="s">
        <v>25</v>
      </c>
      <c r="D25" s="19">
        <v>310.75</v>
      </c>
      <c r="E25" s="19">
        <v>310.75</v>
      </c>
      <c r="F25" s="19">
        <v>310.75</v>
      </c>
      <c r="G25" s="19">
        <v>310.75</v>
      </c>
      <c r="H25" s="19">
        <v>310.75</v>
      </c>
    </row>
    <row r="26" spans="1:8" ht="24.95" customHeight="1" x14ac:dyDescent="0.25">
      <c r="A26" s="34"/>
      <c r="B26" s="13"/>
      <c r="C26" s="13"/>
      <c r="D26" s="16"/>
      <c r="E26" s="16"/>
      <c r="F26" s="16"/>
      <c r="G26" s="16"/>
      <c r="H26" s="16"/>
    </row>
    <row r="27" spans="1:8" ht="24.95" customHeight="1" x14ac:dyDescent="0.25">
      <c r="A27" s="34"/>
      <c r="B27" s="13" t="s">
        <v>24</v>
      </c>
      <c r="C27" s="13" t="s">
        <v>23</v>
      </c>
      <c r="D27" s="16">
        <v>4</v>
      </c>
      <c r="E27" s="16">
        <v>8</v>
      </c>
      <c r="F27" s="16">
        <v>3</v>
      </c>
      <c r="G27" s="16">
        <v>5</v>
      </c>
      <c r="H27" s="16">
        <v>2</v>
      </c>
    </row>
    <row r="28" spans="1:8" x14ac:dyDescent="0.25">
      <c r="A28" s="10"/>
      <c r="B28" s="13"/>
      <c r="C28" s="13"/>
      <c r="D28" s="16"/>
      <c r="E28" s="16"/>
      <c r="F28" s="16"/>
      <c r="G28" s="16"/>
      <c r="H28" s="16"/>
    </row>
    <row r="29" spans="1:8" ht="24.95" customHeight="1" x14ac:dyDescent="0.25">
      <c r="A29" s="35" t="s">
        <v>22</v>
      </c>
      <c r="B29" s="20" t="s">
        <v>21</v>
      </c>
      <c r="C29" s="20" t="s">
        <v>20</v>
      </c>
      <c r="D29" s="21">
        <f>0.01*D11*D16</f>
        <v>0</v>
      </c>
      <c r="E29" s="21">
        <f>0.01*E11*E16</f>
        <v>0</v>
      </c>
      <c r="F29" s="21">
        <f>0.01*F11*F16</f>
        <v>0</v>
      </c>
      <c r="G29" s="21">
        <f>0.01*G11*G16</f>
        <v>0</v>
      </c>
      <c r="H29" s="21">
        <f>0.01*H11*H16</f>
        <v>0</v>
      </c>
    </row>
    <row r="30" spans="1:8" ht="24.95" customHeight="1" x14ac:dyDescent="0.25">
      <c r="A30" s="32"/>
      <c r="B30" s="20" t="s">
        <v>19</v>
      </c>
      <c r="C30" s="20" t="s">
        <v>18</v>
      </c>
      <c r="D30" s="25">
        <f>D29*D21</f>
        <v>0</v>
      </c>
      <c r="E30" s="25">
        <f>E29*E21</f>
        <v>0</v>
      </c>
      <c r="F30" s="25">
        <f>F29*F21</f>
        <v>0</v>
      </c>
      <c r="G30" s="25">
        <f>G29*G21</f>
        <v>0</v>
      </c>
      <c r="H30" s="25">
        <f>H29*H21</f>
        <v>0</v>
      </c>
    </row>
    <row r="31" spans="1:8" ht="24.95" customHeight="1" x14ac:dyDescent="0.25">
      <c r="A31" s="32"/>
      <c r="B31" s="20" t="s">
        <v>17</v>
      </c>
      <c r="C31" s="20" t="s">
        <v>2</v>
      </c>
      <c r="D31" s="21">
        <f>0.01*D11*D22*D21</f>
        <v>0</v>
      </c>
      <c r="E31" s="21">
        <f>0.01*E11*E22*E21</f>
        <v>0</v>
      </c>
      <c r="F31" s="21">
        <f>0.01*F11*F22*F21</f>
        <v>0</v>
      </c>
      <c r="G31" s="21">
        <f>0.01*G11*G22*G21</f>
        <v>0</v>
      </c>
      <c r="H31" s="21">
        <f>0.01*H11*H22*H21</f>
        <v>0</v>
      </c>
    </row>
    <row r="32" spans="1:8" ht="24.95" customHeight="1" x14ac:dyDescent="0.25">
      <c r="A32" s="22"/>
      <c r="B32" s="20"/>
      <c r="C32" s="20"/>
      <c r="D32" s="21"/>
      <c r="E32" s="21"/>
      <c r="F32" s="21"/>
      <c r="G32" s="21"/>
      <c r="H32" s="21"/>
    </row>
    <row r="33" spans="1:8" ht="24.95" customHeight="1" x14ac:dyDescent="0.25">
      <c r="A33" s="35" t="s">
        <v>16</v>
      </c>
      <c r="B33" s="20" t="s">
        <v>15</v>
      </c>
      <c r="C33" s="20" t="s">
        <v>46</v>
      </c>
      <c r="D33" s="21">
        <f>0.01*D11*D24*D23*1000</f>
        <v>0</v>
      </c>
      <c r="E33" s="21">
        <f>0.01*E11*E24*E23*1000</f>
        <v>0</v>
      </c>
      <c r="F33" s="21">
        <f>0.01*F11*F24*F23*1000</f>
        <v>0</v>
      </c>
      <c r="G33" s="21">
        <f>0.01*G11*G24*G23*1000</f>
        <v>0</v>
      </c>
      <c r="H33" s="21">
        <f>0.01*H11*H24*H23*1000</f>
        <v>0</v>
      </c>
    </row>
    <row r="34" spans="1:8" ht="24.95" customHeight="1" x14ac:dyDescent="0.25">
      <c r="A34" s="32"/>
      <c r="B34" s="20" t="s">
        <v>14</v>
      </c>
      <c r="C34" s="20" t="s">
        <v>6</v>
      </c>
      <c r="D34" s="21">
        <f>(D33/1000)*D21</f>
        <v>0</v>
      </c>
      <c r="E34" s="21">
        <f>(E33/1000)*E21</f>
        <v>0</v>
      </c>
      <c r="F34" s="21">
        <f>(F33/1000)*F21</f>
        <v>0</v>
      </c>
      <c r="G34" s="21">
        <f>(G33/1000)*G21</f>
        <v>0</v>
      </c>
      <c r="H34" s="21">
        <f>(H33/1000)*H21</f>
        <v>0</v>
      </c>
    </row>
    <row r="35" spans="1:8" ht="24.95" customHeight="1" x14ac:dyDescent="0.25">
      <c r="A35" s="32"/>
      <c r="B35" s="20" t="s">
        <v>13</v>
      </c>
      <c r="C35" s="20" t="s">
        <v>2</v>
      </c>
      <c r="D35" s="21">
        <f>1000*D34*D17</f>
        <v>0</v>
      </c>
      <c r="E35" s="21">
        <f>1000*E34*E17</f>
        <v>0</v>
      </c>
      <c r="F35" s="21">
        <f>1000*F34*F17</f>
        <v>0</v>
      </c>
      <c r="G35" s="21">
        <f>1000*G34*G17</f>
        <v>0</v>
      </c>
      <c r="H35" s="21">
        <f>1000*H34*H17</f>
        <v>0</v>
      </c>
    </row>
    <row r="36" spans="1:8" ht="24.95" customHeight="1" x14ac:dyDescent="0.25">
      <c r="A36" s="22"/>
      <c r="B36" s="20"/>
      <c r="C36" s="20"/>
      <c r="D36" s="21"/>
      <c r="E36" s="21"/>
      <c r="F36" s="21"/>
      <c r="G36" s="21"/>
      <c r="H36" s="21"/>
    </row>
    <row r="37" spans="1:8" ht="24.95" customHeight="1" x14ac:dyDescent="0.25">
      <c r="A37" s="35" t="s">
        <v>12</v>
      </c>
      <c r="B37" s="20" t="s">
        <v>8</v>
      </c>
      <c r="C37" s="20" t="s">
        <v>46</v>
      </c>
      <c r="D37" s="23">
        <f>(IF((EXACT($C$12,"g/km")),D12,D12*D11*D16/360))</f>
        <v>0</v>
      </c>
      <c r="E37" s="23">
        <f>(IF((EXACT($C$12,"g/km")),E12,E12*E11*E16/360))</f>
        <v>0</v>
      </c>
      <c r="F37" s="23">
        <f>(IF((EXACT($C$12,"g/km")),F12,F12*F11*F16/360))</f>
        <v>0</v>
      </c>
      <c r="G37" s="23">
        <f>(IF((EXACT($C$12,"g/km")),G12,G12*G11*G16/360))</f>
        <v>0</v>
      </c>
      <c r="H37" s="23">
        <f>(IF((EXACT($C$12,"g/km")),H12,H12*H11*H16/360))</f>
        <v>0</v>
      </c>
    </row>
    <row r="38" spans="1:8" ht="24.95" customHeight="1" x14ac:dyDescent="0.25">
      <c r="A38" s="32"/>
      <c r="B38" s="20" t="s">
        <v>7</v>
      </c>
      <c r="C38" s="20" t="s">
        <v>6</v>
      </c>
      <c r="D38" s="21">
        <f>(D37/1000)*D21</f>
        <v>0</v>
      </c>
      <c r="E38" s="21">
        <f>(E37/1000)*E21</f>
        <v>0</v>
      </c>
      <c r="F38" s="21">
        <f>(F37/1000)*F21</f>
        <v>0</v>
      </c>
      <c r="G38" s="21">
        <f>(G37/1000)*G21</f>
        <v>0</v>
      </c>
      <c r="H38" s="21">
        <f>(H37/1000)*H21</f>
        <v>0</v>
      </c>
    </row>
    <row r="39" spans="1:8" ht="24.95" customHeight="1" x14ac:dyDescent="0.25">
      <c r="A39" s="32"/>
      <c r="B39" s="20" t="s">
        <v>5</v>
      </c>
      <c r="C39" s="20" t="s">
        <v>2</v>
      </c>
      <c r="D39" s="21">
        <f>1000*D38*D18</f>
        <v>0</v>
      </c>
      <c r="E39" s="21">
        <f>1000*E38*E18</f>
        <v>0</v>
      </c>
      <c r="F39" s="21">
        <f>1000*F38*F18</f>
        <v>0</v>
      </c>
      <c r="G39" s="21">
        <f>1000*G38*G18</f>
        <v>0</v>
      </c>
      <c r="H39" s="21">
        <f>1000*H38*H18</f>
        <v>0</v>
      </c>
    </row>
    <row r="40" spans="1:8" ht="24.95" customHeight="1" x14ac:dyDescent="0.25">
      <c r="A40" s="32"/>
      <c r="B40" s="20" t="s">
        <v>53</v>
      </c>
      <c r="C40" s="20" t="s">
        <v>46</v>
      </c>
      <c r="D40" s="23">
        <f>(IF((EXACT($C$13,"g/km")),D13,D13*D11*D16/360))</f>
        <v>0</v>
      </c>
      <c r="E40" s="23">
        <f>(IF((EXACT($C$13,"g/km")),E13,E13*E11*E16/360))</f>
        <v>0</v>
      </c>
      <c r="F40" s="23">
        <f>(IF((EXACT($C$13,"g/km")),F13,F13*F11*F16/360))</f>
        <v>0</v>
      </c>
      <c r="G40" s="23">
        <f>(IF((EXACT($C$13,"g/km")),G13,G13*G11*G16/360))</f>
        <v>0</v>
      </c>
      <c r="H40" s="23">
        <f>(IF((EXACT($C$13,"g/km")),H13,H13*H11*H16/360))</f>
        <v>0</v>
      </c>
    </row>
    <row r="41" spans="1:8" ht="24.95" customHeight="1" x14ac:dyDescent="0.25">
      <c r="A41" s="32"/>
      <c r="B41" s="20" t="s">
        <v>54</v>
      </c>
      <c r="C41" s="20" t="s">
        <v>6</v>
      </c>
      <c r="D41" s="21">
        <f>(D40/1000)*D21</f>
        <v>0</v>
      </c>
      <c r="E41" s="21">
        <f>(E40/1000)*E21</f>
        <v>0</v>
      </c>
      <c r="F41" s="21">
        <f>(F40/1000)*F21</f>
        <v>0</v>
      </c>
      <c r="G41" s="21">
        <f>(G40/1000)*G21</f>
        <v>0</v>
      </c>
      <c r="H41" s="21">
        <f>(H40/1000)*H21</f>
        <v>0</v>
      </c>
    </row>
    <row r="42" spans="1:8" ht="24.95" customHeight="1" x14ac:dyDescent="0.25">
      <c r="A42" s="32"/>
      <c r="B42" s="20" t="s">
        <v>55</v>
      </c>
      <c r="C42" s="20" t="s">
        <v>2</v>
      </c>
      <c r="D42" s="21">
        <f>1000*D41*D19</f>
        <v>0</v>
      </c>
      <c r="E42" s="21">
        <f>1000*E41*E19</f>
        <v>0</v>
      </c>
      <c r="F42" s="21">
        <f>1000*F41*F19</f>
        <v>0</v>
      </c>
      <c r="G42" s="21">
        <f>1000*G41*G19</f>
        <v>0</v>
      </c>
      <c r="H42" s="21">
        <f>1000*H41*H19</f>
        <v>0</v>
      </c>
    </row>
    <row r="43" spans="1:8" ht="24.95" customHeight="1" x14ac:dyDescent="0.25">
      <c r="A43" s="32"/>
      <c r="B43" s="20" t="s">
        <v>11</v>
      </c>
      <c r="C43" s="20" t="s">
        <v>46</v>
      </c>
      <c r="D43" s="23">
        <f>(IF((EXACT($C$14,"g/km")),D14,D14*D11*D16/360))</f>
        <v>0</v>
      </c>
      <c r="E43" s="23">
        <f>(IF((EXACT($C$14,"g/km")),E14,E14*E11*E16/360))</f>
        <v>0</v>
      </c>
      <c r="F43" s="23">
        <f>(IF((EXACT($C$14,"g/km")),F14,F14*F11*F16/360))</f>
        <v>0</v>
      </c>
      <c r="G43" s="23">
        <f>(IF((EXACT($C$14,"g/km")),G14,G14*G11*G16/360))</f>
        <v>0</v>
      </c>
      <c r="H43" s="23">
        <f>(IF((EXACT($C$14,"g/km")),H14,H14*H11*H16/360))</f>
        <v>0</v>
      </c>
    </row>
    <row r="44" spans="1:8" ht="24.95" customHeight="1" x14ac:dyDescent="0.25">
      <c r="A44" s="32"/>
      <c r="B44" s="20" t="s">
        <v>10</v>
      </c>
      <c r="C44" s="20" t="s">
        <v>6</v>
      </c>
      <c r="D44" s="21">
        <f>(D43/1000)*D21</f>
        <v>0</v>
      </c>
      <c r="E44" s="21">
        <f>(E43/1000)*E21</f>
        <v>0</v>
      </c>
      <c r="F44" s="21">
        <f>(F43/1000)*F21</f>
        <v>0</v>
      </c>
      <c r="G44" s="21">
        <f>(G43/1000)*G21</f>
        <v>0</v>
      </c>
      <c r="H44" s="21">
        <f>(H43/1000)*H21</f>
        <v>0</v>
      </c>
    </row>
    <row r="45" spans="1:8" ht="24.95" customHeight="1" x14ac:dyDescent="0.25">
      <c r="A45" s="32"/>
      <c r="B45" s="20" t="s">
        <v>9</v>
      </c>
      <c r="C45" s="20" t="s">
        <v>2</v>
      </c>
      <c r="D45" s="21">
        <f>1000*D44*D20</f>
        <v>0</v>
      </c>
      <c r="E45" s="21">
        <f>1000*E44*E20</f>
        <v>0</v>
      </c>
      <c r="F45" s="21">
        <f>1000*F44*F20</f>
        <v>0</v>
      </c>
      <c r="G45" s="21">
        <f>1000*G44*G20</f>
        <v>0</v>
      </c>
      <c r="H45" s="21">
        <f>1000*H44*H20</f>
        <v>0</v>
      </c>
    </row>
    <row r="46" spans="1:8" ht="24.95" customHeight="1" x14ac:dyDescent="0.25">
      <c r="A46" s="32"/>
      <c r="B46" s="20" t="s">
        <v>57</v>
      </c>
      <c r="C46" s="20" t="s">
        <v>2</v>
      </c>
      <c r="D46" s="21">
        <f>D42+D39+D45</f>
        <v>0</v>
      </c>
      <c r="E46" s="21">
        <f>E42+E39+E45</f>
        <v>0</v>
      </c>
      <c r="F46" s="21">
        <f>F42+F39+F45</f>
        <v>0</v>
      </c>
      <c r="G46" s="21">
        <f>G42+G39+G45</f>
        <v>0</v>
      </c>
      <c r="H46" s="21">
        <f>H42+H39+H45</f>
        <v>0</v>
      </c>
    </row>
    <row r="47" spans="1:8" x14ac:dyDescent="0.25">
      <c r="A47" s="10"/>
      <c r="B47" s="20"/>
      <c r="C47" s="20"/>
      <c r="D47" s="24"/>
      <c r="E47" s="24"/>
      <c r="F47" s="24"/>
      <c r="G47" s="24"/>
      <c r="H47" s="24"/>
    </row>
    <row r="48" spans="1:8" ht="24.95" customHeight="1" x14ac:dyDescent="0.25">
      <c r="A48" s="32" t="s">
        <v>4</v>
      </c>
      <c r="B48" s="20" t="s">
        <v>3</v>
      </c>
      <c r="C48" s="20" t="s">
        <v>2</v>
      </c>
      <c r="D48" s="25">
        <f>SUM(D31,D35,D46)</f>
        <v>0</v>
      </c>
      <c r="E48" s="25">
        <f>SUM(E31,E35,E46)</f>
        <v>0</v>
      </c>
      <c r="F48" s="25">
        <f>SUM(F31,F35,F46)</f>
        <v>0</v>
      </c>
      <c r="G48" s="25">
        <f>SUM(G31,G35,G46)</f>
        <v>0</v>
      </c>
      <c r="H48" s="25">
        <f>SUM(H31,H35,H46)</f>
        <v>0</v>
      </c>
    </row>
    <row r="49" spans="1:9" ht="45" customHeight="1" x14ac:dyDescent="0.25">
      <c r="A49" s="32"/>
      <c r="B49" s="26" t="s">
        <v>45</v>
      </c>
      <c r="C49" s="20" t="s">
        <v>2</v>
      </c>
      <c r="D49" s="27">
        <f>D27*D48</f>
        <v>0</v>
      </c>
      <c r="E49" s="27">
        <f>E27*E48</f>
        <v>0</v>
      </c>
      <c r="F49" s="27">
        <f>F27*F48</f>
        <v>0</v>
      </c>
      <c r="G49" s="27">
        <f>G27*G48</f>
        <v>0</v>
      </c>
      <c r="H49" s="27">
        <f>H27*H48</f>
        <v>0</v>
      </c>
      <c r="I49" s="4"/>
    </row>
    <row r="50" spans="1:9" x14ac:dyDescent="0.25">
      <c r="A50" s="10"/>
      <c r="B50" s="13"/>
      <c r="C50" s="13"/>
      <c r="D50" s="16"/>
      <c r="E50" s="16"/>
      <c r="F50" s="16"/>
      <c r="G50" s="16"/>
      <c r="H50" s="16"/>
    </row>
    <row r="51" spans="1:9" x14ac:dyDescent="0.25">
      <c r="A51" s="10"/>
      <c r="B51" s="13"/>
      <c r="C51" s="13"/>
      <c r="D51" s="16"/>
      <c r="E51" s="16"/>
      <c r="F51" s="16"/>
      <c r="G51" s="16"/>
      <c r="H51" s="16"/>
    </row>
    <row r="52" spans="1:9" x14ac:dyDescent="0.25">
      <c r="A52" s="10"/>
      <c r="B52" s="13"/>
      <c r="C52" s="13"/>
      <c r="D52" s="16"/>
      <c r="E52" s="16"/>
      <c r="F52" s="16"/>
      <c r="G52" s="16"/>
      <c r="H52" s="16"/>
    </row>
    <row r="53" spans="1:9" x14ac:dyDescent="0.25">
      <c r="A53" s="10"/>
      <c r="B53" s="13"/>
      <c r="C53" s="13"/>
      <c r="D53" s="16"/>
      <c r="E53" s="16"/>
      <c r="F53" s="16"/>
      <c r="G53" s="16"/>
      <c r="H53" s="16"/>
    </row>
    <row r="54" spans="1:9" x14ac:dyDescent="0.25">
      <c r="A54" s="10"/>
      <c r="B54" s="13"/>
      <c r="C54" s="13"/>
      <c r="D54" s="16"/>
      <c r="E54" s="16"/>
      <c r="F54" s="16"/>
      <c r="G54" s="16"/>
      <c r="H54" s="16"/>
    </row>
    <row r="55" spans="1:9" x14ac:dyDescent="0.25">
      <c r="A55" s="10"/>
      <c r="B55" s="9" t="s">
        <v>1</v>
      </c>
      <c r="C55" s="13"/>
      <c r="E55" s="30"/>
      <c r="F55" s="8"/>
      <c r="G55" s="8" t="s">
        <v>0</v>
      </c>
      <c r="H55" s="8"/>
    </row>
  </sheetData>
  <sheetProtection password="ED27" sheet="1" objects="1" scenarios="1"/>
  <protectedRanges>
    <protectedRange password="DD2A" sqref="A3 A5:A8" name="Tartomány1_1"/>
    <protectedRange password="DD2A" sqref="B55" name="Tartomány1_2"/>
  </protectedRanges>
  <mergeCells count="10">
    <mergeCell ref="A5:H5"/>
    <mergeCell ref="A3:H3"/>
    <mergeCell ref="A1:H1"/>
    <mergeCell ref="A48:A49"/>
    <mergeCell ref="A11:A14"/>
    <mergeCell ref="A16:A27"/>
    <mergeCell ref="A29:A31"/>
    <mergeCell ref="A7:H7"/>
    <mergeCell ref="A37:A46"/>
    <mergeCell ref="A33:A35"/>
  </mergeCells>
  <dataValidations disablePrompts="1" count="1">
    <dataValidation type="list" allowBlank="1" showInputMessage="1" showErrorMessage="1" sqref="C12:C14">
      <formula1>$I$13:$I$14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 rész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2014-04-07T10:56:58Z</dcterms:created>
  <dcterms:modified xsi:type="dcterms:W3CDTF">2015-11-02T13:15:42Z</dcterms:modified>
</cp:coreProperties>
</file>